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plications,Worksheets, and Flyers\Commercial PY23\Worksheets\"/>
    </mc:Choice>
  </mc:AlternateContent>
  <xr:revisionPtr revIDLastSave="0" documentId="13_ncr:1_{0F6D6D5D-2872-4B3B-B257-9E1EC1C61D95}" xr6:coauthVersionLast="47" xr6:coauthVersionMax="47" xr10:uidLastSave="{00000000-0000-0000-0000-000000000000}"/>
  <workbookProtection workbookAlgorithmName="SHA-512" workbookHashValue="P1J6GHiAiOjPYT8kuG+NvatfbZWyqnNGs46/vNgCnNhyiPtY0NV7BduQnJTbAQ4e+Z0p4eToL0zPfizaoC6wrQ==" workbookSaltValue="m3uwrG7bI7RBtpDIaPRh/Q==" workbookSpinCount="100000" lockStructure="1"/>
  <bookViews>
    <workbookView xWindow="-120" yWindow="-120" windowWidth="29040" windowHeight="15840" tabRatio="363" xr2:uid="{00000000-000D-0000-FFFF-FFFF00000000}"/>
  </bookViews>
  <sheets>
    <sheet name="Input" sheetId="1" r:id="rId1"/>
  </sheets>
  <definedNames>
    <definedName name="_xlnm.Print_Area" localSheetId="0">Input!$B$1:$Q$54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P17" i="1" l="1"/>
  <c r="P18" i="1"/>
  <c r="P19" i="1"/>
  <c r="P20" i="1"/>
  <c r="P21" i="1"/>
  <c r="P13" i="1" l="1"/>
  <c r="P15" i="1"/>
  <c r="P22" i="1"/>
  <c r="P23" i="1"/>
  <c r="P24" i="1"/>
  <c r="P25" i="1"/>
  <c r="P26" i="1"/>
  <c r="P14" i="1"/>
  <c r="T3" i="1"/>
  <c r="T2" i="1"/>
  <c r="I44" i="1"/>
  <c r="G52" i="1"/>
  <c r="I50" i="1" s="1"/>
  <c r="G50" i="1"/>
  <c r="I48" i="1" s="1"/>
  <c r="G48" i="1"/>
  <c r="I46" i="1" s="1"/>
  <c r="G46" i="1"/>
  <c r="G44" i="1" l="1"/>
  <c r="I42" i="1" s="1"/>
  <c r="G42" i="1"/>
  <c r="I40" i="1" s="1"/>
  <c r="G40" i="1"/>
  <c r="I38" i="1" s="1"/>
  <c r="G38" i="1"/>
  <c r="T19" i="1" l="1"/>
  <c r="O20" i="1"/>
  <c r="T20" i="1"/>
  <c r="O21" i="1"/>
  <c r="T21" i="1"/>
  <c r="T17" i="1"/>
  <c r="T18" i="1"/>
  <c r="O19" i="1"/>
  <c r="O17" i="1"/>
  <c r="O18" i="1"/>
  <c r="T26" i="1"/>
  <c r="T14" i="1"/>
  <c r="T13" i="1"/>
  <c r="T15" i="1"/>
  <c r="T23" i="1"/>
  <c r="T16" i="1"/>
  <c r="T22" i="1"/>
  <c r="T24" i="1"/>
  <c r="T25" i="1"/>
  <c r="O13" i="1"/>
  <c r="O16" i="1"/>
  <c r="O25" i="1"/>
  <c r="O22" i="1"/>
  <c r="O24" i="1"/>
  <c r="O15" i="1"/>
  <c r="O14" i="1"/>
  <c r="O23" i="1"/>
  <c r="O26" i="1"/>
  <c r="U20" i="1" l="1"/>
  <c r="V20" i="1"/>
  <c r="V19" i="1"/>
  <c r="U19" i="1"/>
  <c r="U18" i="1"/>
  <c r="V18" i="1"/>
  <c r="U17" i="1"/>
  <c r="V17" i="1"/>
  <c r="U21" i="1"/>
  <c r="V21" i="1"/>
  <c r="U22" i="1"/>
  <c r="V22" i="1"/>
  <c r="U23" i="1"/>
  <c r="V23" i="1"/>
  <c r="U15" i="1"/>
  <c r="V15" i="1"/>
  <c r="U14" i="1"/>
  <c r="V14" i="1"/>
  <c r="U24" i="1"/>
  <c r="V24" i="1"/>
  <c r="V16" i="1"/>
  <c r="U16" i="1"/>
  <c r="U25" i="1"/>
  <c r="V25" i="1"/>
  <c r="V26" i="1"/>
  <c r="U26" i="1"/>
  <c r="U13" i="1"/>
  <c r="V13" i="1"/>
  <c r="Q19" i="1" l="1"/>
  <c r="Q20" i="1"/>
  <c r="Q21" i="1"/>
  <c r="Q16" i="1"/>
  <c r="Q24" i="1"/>
  <c r="Q17" i="1"/>
  <c r="Q18" i="1"/>
  <c r="Q23" i="1"/>
  <c r="Q14" i="1"/>
  <c r="Q25" i="1"/>
  <c r="Q15" i="1"/>
  <c r="Q22" i="1"/>
  <c r="Q13" i="1"/>
  <c r="Q26" i="1"/>
  <c r="P27" i="1" l="1"/>
</calcChain>
</file>

<file path=xl/sharedStrings.xml><?xml version="1.0" encoding="utf-8"?>
<sst xmlns="http://schemas.openxmlformats.org/spreadsheetml/2006/main" count="65" uniqueCount="50">
  <si>
    <t xml:space="preserve">Utility Account Holder Name: </t>
  </si>
  <si>
    <t xml:space="preserve">Project / Building Name: </t>
  </si>
  <si>
    <t>Manufacturer</t>
  </si>
  <si>
    <t>Model Number</t>
  </si>
  <si>
    <t>Quantity</t>
  </si>
  <si>
    <t xml:space="preserve">Incentive </t>
  </si>
  <si>
    <t>Total Incentive Requested -&gt;</t>
  </si>
  <si>
    <t>Completed Commercial and Industrial Incentive Application</t>
  </si>
  <si>
    <t>Completed HVAC Incentive Worksheet</t>
  </si>
  <si>
    <t>1)</t>
  </si>
  <si>
    <t>2)</t>
  </si>
  <si>
    <t>3)</t>
  </si>
  <si>
    <t>Indoor</t>
  </si>
  <si>
    <t>Outdoor</t>
  </si>
  <si>
    <t>New Construction</t>
  </si>
  <si>
    <t>Existing</t>
  </si>
  <si>
    <t xml:space="preserve">     Application Checklist:</t>
  </si>
  <si>
    <t>XYZ1234</t>
  </si>
  <si>
    <t>60ABC12</t>
  </si>
  <si>
    <t>Quantity x Rated Cooling Capacity (tons) x Equipment Incentive per ton ($/ton) = Incentive ($)</t>
  </si>
  <si>
    <t>4)</t>
  </si>
  <si>
    <t>Equipment schedule or manufacturer's specification and data sheets listing unit's manufacturer, model number, capacity, efficiency and service area.</t>
  </si>
  <si>
    <t>Dated sales receipt/invoice</t>
  </si>
  <si>
    <t xml:space="preserve">Application Number: </t>
  </si>
  <si>
    <t xml:space="preserve">    Installation Type: </t>
  </si>
  <si>
    <t>Incentive qualifications:</t>
  </si>
  <si>
    <t>Unit Size</t>
  </si>
  <si>
    <t>Tier 1</t>
  </si>
  <si>
    <t>Incentive per ton:</t>
  </si>
  <si>
    <t>Full Load
EER</t>
  </si>
  <si>
    <t>Partial Load
SEER|IEER</t>
  </si>
  <si>
    <t>Capacity Category
DO NOT DELETE</t>
  </si>
  <si>
    <r>
      <t xml:space="preserve">&gt;= </t>
    </r>
    <r>
      <rPr>
        <i/>
        <sz val="11"/>
        <color theme="1"/>
        <rFont val="Calibri"/>
        <family val="2"/>
        <scheme val="minor"/>
      </rPr>
      <t>BTU/hr</t>
    </r>
    <r>
      <rPr>
        <sz val="11"/>
        <color theme="1"/>
        <rFont val="Calibri"/>
        <family val="2"/>
        <scheme val="minor"/>
      </rPr>
      <t xml:space="preserve"> &lt;</t>
    </r>
  </si>
  <si>
    <r>
      <t xml:space="preserve">&gt;= </t>
    </r>
    <r>
      <rPr>
        <i/>
        <sz val="11"/>
        <color theme="1"/>
        <rFont val="Calibri"/>
        <family val="2"/>
        <scheme val="minor"/>
      </rPr>
      <t>BTU/hr</t>
    </r>
  </si>
  <si>
    <r>
      <t xml:space="preserve">&gt;= </t>
    </r>
    <r>
      <rPr>
        <i/>
        <sz val="11"/>
        <color theme="1"/>
        <rFont val="Calibri"/>
        <family val="2"/>
        <scheme val="minor"/>
      </rPr>
      <t>tons</t>
    </r>
    <r>
      <rPr>
        <sz val="11"/>
        <color theme="1"/>
        <rFont val="Calibri"/>
        <family val="2"/>
        <scheme val="minor"/>
      </rPr>
      <t xml:space="preserve"> &lt;</t>
    </r>
  </si>
  <si>
    <r>
      <t xml:space="preserve">&gt;= </t>
    </r>
    <r>
      <rPr>
        <i/>
        <sz val="11"/>
        <color theme="1"/>
        <rFont val="Calibri"/>
        <family val="2"/>
        <scheme val="minor"/>
      </rPr>
      <t>tons</t>
    </r>
  </si>
  <si>
    <t>AC</t>
  </si>
  <si>
    <t>Type</t>
  </si>
  <si>
    <t>Subtype</t>
  </si>
  <si>
    <t>HP</t>
  </si>
  <si>
    <t>Air-Source</t>
  </si>
  <si>
    <t>Package/Split</t>
  </si>
  <si>
    <t xml:space="preserve">Incentive (per ton) </t>
  </si>
  <si>
    <t>AC - Package/Split</t>
  </si>
  <si>
    <t>FL</t>
  </si>
  <si>
    <t>PL</t>
  </si>
  <si>
    <t>inf</t>
  </si>
  <si>
    <t>Rated Capacity
(tons)</t>
  </si>
  <si>
    <t>example: SuperFreeze</t>
  </si>
  <si>
    <r>
      <t xml:space="preserve">Inverter Variable Refrigerant Flow Air Conditioners &amp; Air-Source Heat Pumps
</t>
    </r>
    <r>
      <rPr>
        <sz val="12"/>
        <color indexed="8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2023</t>
    </r>
    <r>
      <rPr>
        <sz val="12"/>
        <color indexed="8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2024</t>
    </r>
    <r>
      <rPr>
        <sz val="12"/>
        <color indexed="8"/>
        <rFont val="Calibri"/>
        <family val="2"/>
        <scheme val="minor"/>
      </rPr>
      <t>.</t>
    </r>
    <r>
      <rPr>
        <sz val="10"/>
        <color indexed="8"/>
        <rFont val="Calibri"/>
        <family val="2"/>
        <scheme val="minor"/>
      </rPr>
      <t xml:space="preserve"> </t>
    </r>
    <r>
      <rPr>
        <sz val="6"/>
        <color indexed="8"/>
        <rFont val="Calibri"/>
        <family val="2"/>
        <scheme val="minor"/>
      </rPr>
      <t>(WKS_C_HVAC_IVRF_PY23_1RN)</t>
    </r>
    <r>
      <rPr>
        <b/>
        <sz val="14"/>
        <color indexed="8"/>
        <rFont val="Calibri"/>
        <family val="2"/>
        <scheme val="minor"/>
      </rPr>
      <t xml:space="preserve">
</t>
    </r>
    <r>
      <rPr>
        <i/>
        <sz val="10"/>
        <color indexed="8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</si>
</sst>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0.0\ &quot;EER&quot;"/>
    <numFmt numFmtId="166" formatCode="0.0\ &quot;SEER&quot;"/>
    <numFmt numFmtId="167" formatCode="0.0\ &quot;IEER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6" fontId="0" fillId="0" borderId="0" xfId="0" applyNumberForma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6" fontId="0" fillId="0" borderId="7" xfId="0" applyNumberForma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0" fillId="6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0" fillId="6" borderId="3" xfId="0" applyFill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Protection="1"/>
    <xf numFmtId="0" fontId="0" fillId="3" borderId="0" xfId="0" applyFill="1" applyProtection="1"/>
    <xf numFmtId="0" fontId="0" fillId="10" borderId="3" xfId="0" applyFont="1" applyFill="1" applyBorder="1" applyAlignment="1" applyProtection="1">
      <alignment horizontal="center"/>
    </xf>
    <xf numFmtId="0" fontId="0" fillId="5" borderId="18" xfId="0" applyFill="1" applyBorder="1" applyAlignment="1" applyProtection="1">
      <alignment vertical="center"/>
    </xf>
    <xf numFmtId="0" fontId="0" fillId="5" borderId="19" xfId="0" applyFill="1" applyBorder="1" applyAlignment="1" applyProtection="1">
      <alignment vertical="center"/>
    </xf>
    <xf numFmtId="0" fontId="0" fillId="5" borderId="4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0" fillId="5" borderId="6" xfId="0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14" fillId="8" borderId="18" xfId="0" applyFont="1" applyFill="1" applyBorder="1" applyAlignment="1" applyProtection="1">
      <alignment vertical="center"/>
    </xf>
    <xf numFmtId="0" fontId="14" fillId="8" borderId="19" xfId="0" applyFont="1" applyFill="1" applyBorder="1" applyAlignment="1" applyProtection="1">
      <alignment vertical="center"/>
    </xf>
    <xf numFmtId="0" fontId="14" fillId="8" borderId="20" xfId="0" applyFont="1" applyFill="1" applyBorder="1" applyAlignment="1" applyProtection="1">
      <alignment vertical="center"/>
    </xf>
    <xf numFmtId="0" fontId="0" fillId="6" borderId="10" xfId="0" applyFill="1" applyBorder="1" applyAlignment="1" applyProtection="1">
      <alignment horizontal="center" vertical="center"/>
      <protection locked="0"/>
    </xf>
    <xf numFmtId="164" fontId="1" fillId="3" borderId="2" xfId="1" applyNumberFormat="1" applyFont="1" applyFill="1" applyBorder="1" applyAlignment="1" applyProtection="1">
      <alignment vertical="center"/>
    </xf>
    <xf numFmtId="0" fontId="0" fillId="6" borderId="10" xfId="0" applyFont="1" applyFill="1" applyBorder="1" applyAlignment="1" applyProtection="1">
      <alignment horizontal="center" vertical="center"/>
      <protection locked="0"/>
    </xf>
    <xf numFmtId="44" fontId="1" fillId="2" borderId="3" xfId="1" applyNumberFormat="1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center"/>
    </xf>
    <xf numFmtId="0" fontId="14" fillId="9" borderId="3" xfId="0" applyFont="1" applyFill="1" applyBorder="1" applyAlignment="1" applyProtection="1">
      <alignment horizontal="center" vertical="center" wrapText="1"/>
    </xf>
    <xf numFmtId="0" fontId="0" fillId="1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vertical="center"/>
    </xf>
    <xf numFmtId="44" fontId="1" fillId="2" borderId="2" xfId="1" applyNumberFormat="1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top"/>
    </xf>
    <xf numFmtId="0" fontId="0" fillId="0" borderId="0" xfId="0" applyFont="1" applyBorder="1" applyAlignment="1" applyProtection="1">
      <alignment horizontal="right" vertical="top"/>
    </xf>
    <xf numFmtId="0" fontId="0" fillId="0" borderId="0" xfId="0" applyFont="1" applyBorder="1" applyAlignment="1" applyProtection="1">
      <alignment horizontal="right" vertical="top" wrapText="1"/>
    </xf>
    <xf numFmtId="0" fontId="0" fillId="5" borderId="20" xfId="0" applyFill="1" applyBorder="1" applyAlignment="1" applyProtection="1">
      <alignment vertical="center"/>
    </xf>
    <xf numFmtId="0" fontId="0" fillId="5" borderId="8" xfId="0" applyFill="1" applyBorder="1" applyAlignment="1" applyProtection="1">
      <alignment vertical="center"/>
    </xf>
    <xf numFmtId="0" fontId="0" fillId="5" borderId="16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4" borderId="1" xfId="0" applyFont="1" applyFill="1" applyBorder="1" applyAlignment="1" applyProtection="1">
      <alignment horizontal="center" vertical="center"/>
    </xf>
    <xf numFmtId="0" fontId="0" fillId="4" borderId="11" xfId="0" applyFont="1" applyFill="1" applyBorder="1" applyAlignment="1" applyProtection="1">
      <alignment horizontal="center" vertical="center"/>
    </xf>
    <xf numFmtId="0" fontId="0" fillId="4" borderId="15" xfId="0" applyFont="1" applyFill="1" applyBorder="1" applyAlignment="1" applyProtection="1">
      <alignment horizontal="center" vertical="center"/>
    </xf>
    <xf numFmtId="164" fontId="1" fillId="4" borderId="1" xfId="1" applyNumberFormat="1" applyFont="1" applyFill="1" applyBorder="1" applyAlignment="1" applyProtection="1">
      <alignment vertical="center"/>
    </xf>
    <xf numFmtId="44" fontId="1" fillId="4" borderId="1" xfId="1" applyNumberFormat="1" applyFont="1" applyFill="1" applyBorder="1" applyAlignment="1" applyProtection="1">
      <alignment vertical="center"/>
    </xf>
    <xf numFmtId="0" fontId="15" fillId="6" borderId="0" xfId="0" applyFont="1" applyFill="1" applyAlignment="1" applyProtection="1">
      <alignment vertical="center"/>
      <protection locked="0"/>
    </xf>
    <xf numFmtId="44" fontId="0" fillId="0" borderId="33" xfId="1" applyNumberFormat="1" applyFont="1" applyBorder="1" applyAlignment="1" applyProtection="1">
      <alignment horizontal="right"/>
    </xf>
    <xf numFmtId="165" fontId="0" fillId="3" borderId="34" xfId="0" applyNumberFormat="1" applyFill="1" applyBorder="1" applyAlignment="1" applyProtection="1">
      <alignment horizontal="left" vertical="center"/>
    </xf>
    <xf numFmtId="166" fontId="0" fillId="3" borderId="30" xfId="0" applyNumberFormat="1" applyFill="1" applyBorder="1" applyAlignment="1" applyProtection="1">
      <alignment horizontal="left" vertical="center"/>
    </xf>
    <xf numFmtId="165" fontId="0" fillId="3" borderId="35" xfId="0" applyNumberFormat="1" applyFill="1" applyBorder="1" applyAlignment="1" applyProtection="1">
      <alignment horizontal="left" vertical="center"/>
    </xf>
    <xf numFmtId="167" fontId="15" fillId="3" borderId="30" xfId="0" applyNumberFormat="1" applyFont="1" applyFill="1" applyBorder="1" applyAlignment="1" applyProtection="1">
      <alignment horizontal="left" vertical="center"/>
    </xf>
    <xf numFmtId="167" fontId="15" fillId="3" borderId="36" xfId="0" applyNumberFormat="1" applyFont="1" applyFill="1" applyBorder="1" applyAlignment="1" applyProtection="1">
      <alignment horizontal="left" vertical="center"/>
    </xf>
    <xf numFmtId="2" fontId="0" fillId="6" borderId="9" xfId="0" applyNumberFormat="1" applyFont="1" applyFill="1" applyBorder="1" applyAlignment="1" applyProtection="1">
      <alignment horizontal="center" vertical="center"/>
      <protection locked="0"/>
    </xf>
    <xf numFmtId="2" fontId="0" fillId="6" borderId="3" xfId="0" applyNumberFormat="1" applyFont="1" applyFill="1" applyBorder="1" applyAlignment="1" applyProtection="1">
      <alignment horizontal="center" vertical="center"/>
      <protection locked="0"/>
    </xf>
    <xf numFmtId="2" fontId="0" fillId="6" borderId="3" xfId="0" applyNumberFormat="1" applyFill="1" applyBorder="1" applyAlignment="1" applyProtection="1">
      <alignment horizontal="center" vertical="center"/>
      <protection locked="0"/>
    </xf>
    <xf numFmtId="0" fontId="14" fillId="9" borderId="3" xfId="0" applyFont="1" applyFill="1" applyBorder="1" applyAlignment="1" applyProtection="1">
      <alignment horizontal="center" vertical="center" wrapText="1"/>
    </xf>
    <xf numFmtId="0" fontId="0" fillId="6" borderId="7" xfId="0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4" fillId="8" borderId="31" xfId="0" applyFont="1" applyFill="1" applyBorder="1" applyAlignment="1" applyProtection="1">
      <alignment horizontal="right"/>
    </xf>
    <xf numFmtId="0" fontId="14" fillId="8" borderId="32" xfId="0" applyFont="1" applyFill="1" applyBorder="1" applyAlignment="1" applyProtection="1">
      <alignment horizontal="right"/>
    </xf>
    <xf numFmtId="0" fontId="18" fillId="4" borderId="1" xfId="0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2" fontId="0" fillId="0" borderId="13" xfId="0" applyNumberFormat="1" applyFont="1" applyBorder="1" applyAlignment="1" applyProtection="1">
      <alignment horizontal="left" vertical="center"/>
    </xf>
    <xf numFmtId="2" fontId="0" fillId="0" borderId="7" xfId="0" applyNumberFormat="1" applyFont="1" applyBorder="1" applyAlignment="1" applyProtection="1">
      <alignment horizontal="left" vertical="center"/>
    </xf>
    <xf numFmtId="3" fontId="0" fillId="0" borderId="17" xfId="0" applyNumberFormat="1" applyFont="1" applyBorder="1" applyAlignment="1" applyProtection="1">
      <alignment horizontal="right" vertical="center"/>
    </xf>
    <xf numFmtId="3" fontId="0" fillId="0" borderId="26" xfId="0" applyNumberFormat="1" applyFont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3" fontId="0" fillId="0" borderId="14" xfId="0" applyNumberFormat="1" applyFont="1" applyBorder="1" applyAlignment="1" applyProtection="1">
      <alignment horizontal="left" vertical="center"/>
    </xf>
    <xf numFmtId="3" fontId="0" fillId="0" borderId="25" xfId="0" applyNumberFormat="1" applyFont="1" applyBorder="1" applyAlignment="1" applyProtection="1">
      <alignment horizontal="left" vertical="center"/>
    </xf>
    <xf numFmtId="2" fontId="0" fillId="0" borderId="17" xfId="0" applyNumberFormat="1" applyFont="1" applyBorder="1" applyAlignment="1" applyProtection="1">
      <alignment horizontal="right" vertical="center"/>
    </xf>
    <xf numFmtId="2" fontId="0" fillId="0" borderId="26" xfId="0" applyNumberFormat="1" applyFont="1" applyBorder="1" applyAlignment="1" applyProtection="1">
      <alignment horizontal="right" vertical="center"/>
    </xf>
    <xf numFmtId="2" fontId="14" fillId="0" borderId="13" xfId="0" applyNumberFormat="1" applyFont="1" applyBorder="1" applyAlignment="1" applyProtection="1">
      <alignment horizontal="left" vertical="center"/>
    </xf>
    <xf numFmtId="2" fontId="14" fillId="0" borderId="5" xfId="0" applyNumberFormat="1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center" vertical="center"/>
    </xf>
    <xf numFmtId="2" fontId="0" fillId="0" borderId="19" xfId="0" applyNumberFormat="1" applyFont="1" applyBorder="1" applyAlignment="1" applyProtection="1">
      <alignment horizontal="left" vertical="center"/>
    </xf>
    <xf numFmtId="3" fontId="0" fillId="0" borderId="9" xfId="0" applyNumberFormat="1" applyFont="1" applyBorder="1" applyAlignment="1" applyProtection="1">
      <alignment horizontal="right" vertical="center"/>
    </xf>
    <xf numFmtId="3" fontId="0" fillId="0" borderId="10" xfId="0" applyNumberFormat="1" applyFont="1" applyBorder="1" applyAlignment="1" applyProtection="1">
      <alignment horizontal="left" vertical="center"/>
    </xf>
    <xf numFmtId="2" fontId="0" fillId="0" borderId="9" xfId="0" applyNumberFormat="1" applyFont="1" applyBorder="1" applyAlignment="1" applyProtection="1">
      <alignment horizontal="right" vertical="center"/>
    </xf>
    <xf numFmtId="0" fontId="0" fillId="0" borderId="2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3" fontId="0" fillId="0" borderId="24" xfId="0" applyNumberFormat="1" applyFont="1" applyBorder="1" applyAlignment="1" applyProtection="1">
      <alignment horizontal="right" vertical="center"/>
    </xf>
    <xf numFmtId="3" fontId="0" fillId="0" borderId="23" xfId="0" applyNumberFormat="1" applyFont="1" applyBorder="1" applyAlignment="1" applyProtection="1">
      <alignment horizontal="left" vertical="center"/>
    </xf>
    <xf numFmtId="2" fontId="0" fillId="0" borderId="24" xfId="0" applyNumberFormat="1" applyFont="1" applyBorder="1" applyAlignment="1" applyProtection="1">
      <alignment horizontal="right" vertical="center"/>
    </xf>
    <xf numFmtId="2" fontId="0" fillId="0" borderId="5" xfId="0" applyNumberFormat="1" applyFont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left" vertical="top" wrapText="1"/>
    </xf>
    <xf numFmtId="0" fontId="8" fillId="3" borderId="20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8" xfId="0" applyFont="1" applyFill="1" applyBorder="1" applyAlignment="1" applyProtection="1">
      <alignment horizontal="left" vertical="top" wrapText="1"/>
    </xf>
    <xf numFmtId="0" fontId="8" fillId="3" borderId="5" xfId="0" applyFont="1" applyFill="1" applyBorder="1" applyAlignment="1" applyProtection="1">
      <alignment horizontal="left" vertical="top" wrapText="1"/>
    </xf>
    <xf numFmtId="0" fontId="8" fillId="3" borderId="16" xfId="0" applyFont="1" applyFill="1" applyBorder="1" applyAlignment="1" applyProtection="1">
      <alignment horizontal="left" vertical="top" wrapText="1"/>
    </xf>
    <xf numFmtId="0" fontId="2" fillId="4" borderId="3" xfId="0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top" wrapText="1"/>
    </xf>
    <xf numFmtId="0" fontId="14" fillId="8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top"/>
    </xf>
    <xf numFmtId="44" fontId="2" fillId="7" borderId="9" xfId="1" applyNumberFormat="1" applyFont="1" applyFill="1" applyBorder="1" applyAlignment="1" applyProtection="1">
      <alignment horizontal="center" vertical="center"/>
    </xf>
    <xf numFmtId="44" fontId="2" fillId="7" borderId="1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b val="0"/>
        <i/>
        <color theme="1" tint="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R$8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156105</xdr:colOff>
      <xdr:row>0</xdr:row>
      <xdr:rowOff>45240</xdr:rowOff>
    </xdr:from>
    <xdr:to>
      <xdr:col>5</xdr:col>
      <xdr:colOff>372513</xdr:colOff>
      <xdr:row>3</xdr:row>
      <xdr:rowOff>182883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985" y="45240"/>
          <a:ext cx="3691128" cy="82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12</xdr:col>
          <xdr:colOff>171450</xdr:colOff>
          <xdr:row>7</xdr:row>
          <xdr:rowOff>171450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171450</xdr:colOff>
          <xdr:row>8</xdr:row>
          <xdr:rowOff>171450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"/>
  <sheetViews>
    <sheetView showGridLines="0" tabSelected="1" zoomScaleNormal="100" workbookViewId="0">
      <selection activeCell="E6" sqref="E6:H6"/>
    </sheetView>
  </sheetViews>
  <sheetFormatPr defaultColWidth="8.85546875" defaultRowHeight="14.45" customHeight="1" x14ac:dyDescent="0.25"/>
  <cols>
    <col min="1" max="1" width="2.7109375" style="3" customWidth="1"/>
    <col min="2" max="3" width="15.7109375" style="3" customWidth="1"/>
    <col min="4" max="4" width="7.7109375" style="3" customWidth="1"/>
    <col min="5" max="5" width="11.7109375" style="3" customWidth="1"/>
    <col min="6" max="7" width="7.7109375" style="3" customWidth="1"/>
    <col min="8" max="8" width="11.7109375" style="3" customWidth="1"/>
    <col min="9" max="9" width="7.7109375" style="3" customWidth="1"/>
    <col min="10" max="10" width="9.7109375" style="3" customWidth="1"/>
    <col min="11" max="11" width="13.7109375" style="3" bestFit="1" customWidth="1"/>
    <col min="12" max="12" width="5.7109375" style="3" customWidth="1"/>
    <col min="13" max="13" width="3.28515625" style="3" customWidth="1"/>
    <col min="14" max="15" width="8.7109375" style="3" customWidth="1"/>
    <col min="16" max="16" width="17.5703125" style="3" bestFit="1" customWidth="1"/>
    <col min="17" max="17" width="16.42578125" style="3" bestFit="1" customWidth="1"/>
    <col min="18" max="19" width="8.85546875" style="17" hidden="1" customWidth="1"/>
    <col min="20" max="20" width="17.28515625" style="17" hidden="1" customWidth="1"/>
    <col min="21" max="21" width="9.28515625" style="17" hidden="1" customWidth="1"/>
    <col min="22" max="22" width="9.42578125" style="17" hidden="1" customWidth="1"/>
    <col min="23" max="16384" width="8.85546875" style="17"/>
  </cols>
  <sheetData>
    <row r="1" spans="2:22" ht="18" customHeight="1" x14ac:dyDescent="0.25">
      <c r="B1" s="24"/>
      <c r="C1" s="25"/>
      <c r="D1" s="25"/>
      <c r="E1" s="25"/>
      <c r="F1" s="52"/>
      <c r="G1" s="126" t="s">
        <v>49</v>
      </c>
      <c r="H1" s="126"/>
      <c r="I1" s="126"/>
      <c r="J1" s="126"/>
      <c r="K1" s="126"/>
      <c r="L1" s="126"/>
      <c r="M1" s="126"/>
      <c r="N1" s="126"/>
      <c r="O1" s="126"/>
      <c r="P1" s="126"/>
      <c r="Q1" s="127"/>
      <c r="T1" s="41" t="s">
        <v>37</v>
      </c>
    </row>
    <row r="2" spans="2:22" ht="18" customHeight="1" x14ac:dyDescent="0.25">
      <c r="B2" s="26"/>
      <c r="C2" s="27"/>
      <c r="D2" s="27"/>
      <c r="E2" s="27"/>
      <c r="F2" s="53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T2" s="44" t="str">
        <f>CONCATENATE(B38," - ",C38)</f>
        <v>AC - Package/Split</v>
      </c>
    </row>
    <row r="3" spans="2:22" ht="18" customHeight="1" x14ac:dyDescent="0.25">
      <c r="B3" s="26"/>
      <c r="C3" s="27"/>
      <c r="D3" s="27"/>
      <c r="E3" s="27"/>
      <c r="F3" s="53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T3" s="44" t="str">
        <f>CONCATENATE(B46," - ",C46)</f>
        <v>HP - Air-Source</v>
      </c>
    </row>
    <row r="4" spans="2:22" ht="18" customHeight="1" thickBot="1" x14ac:dyDescent="0.3">
      <c r="B4" s="28"/>
      <c r="C4" s="29"/>
      <c r="D4" s="29"/>
      <c r="E4" s="29"/>
      <c r="F4" s="54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2:22" ht="14.45" customHeight="1" x14ac:dyDescent="0.2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2:22" ht="14.45" customHeight="1" x14ac:dyDescent="0.25">
      <c r="B6" s="47"/>
      <c r="C6" s="4"/>
      <c r="D6" s="46" t="s">
        <v>0</v>
      </c>
      <c r="E6" s="76"/>
      <c r="F6" s="76"/>
      <c r="G6" s="76"/>
      <c r="H6" s="76"/>
      <c r="I6" s="47"/>
      <c r="J6" s="4"/>
      <c r="K6" s="4"/>
      <c r="L6" s="30" t="s">
        <v>23</v>
      </c>
      <c r="M6" s="75"/>
      <c r="N6" s="75"/>
      <c r="O6" s="75"/>
      <c r="P6" s="75"/>
      <c r="Q6" s="55"/>
    </row>
    <row r="7" spans="2:22" ht="14.45" customHeigh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</row>
    <row r="8" spans="2:22" ht="14.45" customHeight="1" x14ac:dyDescent="0.25">
      <c r="B8" s="47"/>
      <c r="C8" s="4"/>
      <c r="D8" s="46" t="s">
        <v>1</v>
      </c>
      <c r="E8" s="76"/>
      <c r="F8" s="76"/>
      <c r="G8" s="76"/>
      <c r="H8" s="76"/>
      <c r="I8" s="47"/>
      <c r="J8" s="4"/>
      <c r="K8" s="4"/>
      <c r="L8" s="30" t="s">
        <v>24</v>
      </c>
      <c r="M8" s="19"/>
      <c r="N8" s="6" t="s">
        <v>14</v>
      </c>
      <c r="O8" s="6"/>
      <c r="P8" s="7">
        <v>0</v>
      </c>
      <c r="Q8" s="6"/>
      <c r="R8" s="64">
        <v>2</v>
      </c>
    </row>
    <row r="9" spans="2:22" ht="14.45" customHeight="1" x14ac:dyDescent="0.25">
      <c r="B9" s="136"/>
      <c r="C9" s="136"/>
      <c r="D9" s="136"/>
      <c r="E9" s="136"/>
      <c r="F9" s="136"/>
      <c r="G9" s="136"/>
      <c r="H9" s="136"/>
      <c r="I9" s="136"/>
      <c r="J9" s="136"/>
      <c r="K9" s="31"/>
      <c r="L9" s="31"/>
      <c r="M9" s="19"/>
      <c r="N9" s="6" t="s">
        <v>15</v>
      </c>
      <c r="O9" s="8"/>
      <c r="P9" s="8"/>
      <c r="Q9" s="47"/>
    </row>
    <row r="10" spans="2:22" ht="14.45" customHeight="1" x14ac:dyDescent="0.2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9"/>
      <c r="N10" s="10"/>
      <c r="O10" s="10"/>
      <c r="P10" s="11"/>
      <c r="Q10" s="9"/>
    </row>
    <row r="11" spans="2:22" ht="14.45" customHeight="1" x14ac:dyDescent="0.25">
      <c r="B11" s="94" t="s">
        <v>2</v>
      </c>
      <c r="C11" s="94"/>
      <c r="D11" s="94" t="s">
        <v>3</v>
      </c>
      <c r="E11" s="94"/>
      <c r="F11" s="94"/>
      <c r="G11" s="94"/>
      <c r="H11" s="89" t="s">
        <v>37</v>
      </c>
      <c r="I11" s="90"/>
      <c r="J11" s="94" t="s">
        <v>4</v>
      </c>
      <c r="K11" s="85" t="s">
        <v>47</v>
      </c>
      <c r="L11" s="85" t="s">
        <v>29</v>
      </c>
      <c r="M11" s="85"/>
      <c r="N11" s="81" t="s">
        <v>30</v>
      </c>
      <c r="O11" s="82"/>
      <c r="P11" s="87" t="s">
        <v>42</v>
      </c>
      <c r="Q11" s="79" t="s">
        <v>5</v>
      </c>
      <c r="U11" s="74" t="s">
        <v>27</v>
      </c>
      <c r="V11" s="74"/>
    </row>
    <row r="12" spans="2:22" ht="14.45" customHeight="1" x14ac:dyDescent="0.25">
      <c r="B12" s="94"/>
      <c r="C12" s="94"/>
      <c r="D12" s="94" t="s">
        <v>12</v>
      </c>
      <c r="E12" s="94"/>
      <c r="F12" s="94" t="s">
        <v>13</v>
      </c>
      <c r="G12" s="94"/>
      <c r="H12" s="91"/>
      <c r="I12" s="92"/>
      <c r="J12" s="94"/>
      <c r="K12" s="85"/>
      <c r="L12" s="85"/>
      <c r="M12" s="85"/>
      <c r="N12" s="83"/>
      <c r="O12" s="84"/>
      <c r="P12" s="88"/>
      <c r="Q12" s="80"/>
      <c r="T12" s="41" t="s">
        <v>31</v>
      </c>
      <c r="U12" s="41" t="s">
        <v>44</v>
      </c>
      <c r="V12" s="41" t="s">
        <v>45</v>
      </c>
    </row>
    <row r="13" spans="2:22" ht="14.45" customHeight="1" thickBot="1" x14ac:dyDescent="0.3">
      <c r="B13" s="100" t="s">
        <v>48</v>
      </c>
      <c r="C13" s="86"/>
      <c r="D13" s="93" t="s">
        <v>17</v>
      </c>
      <c r="E13" s="93"/>
      <c r="F13" s="93" t="s">
        <v>18</v>
      </c>
      <c r="G13" s="93"/>
      <c r="H13" s="93" t="s">
        <v>43</v>
      </c>
      <c r="I13" s="93"/>
      <c r="J13" s="59">
        <v>1</v>
      </c>
      <c r="K13" s="60">
        <v>5</v>
      </c>
      <c r="L13" s="86"/>
      <c r="M13" s="86"/>
      <c r="N13" s="61">
        <v>16</v>
      </c>
      <c r="O13" s="60" t="str">
        <f t="shared" ref="O13:O26" si="0">IF(AND(K13&gt;$G$38,K13&lt;$I$38),"SEER", IF(K13&gt;=$G$40,"IEER",""))</f>
        <v>SEER</v>
      </c>
      <c r="P13" s="62">
        <f t="shared" ref="P13:P26" si="1">IF(COUNTA(J13)&lt;&gt;0, IF($R$8=1, $J$54, IF($R$8=2, $J$54, "Select Installation Type")), "")</f>
        <v>250</v>
      </c>
      <c r="Q13" s="63">
        <f>IFERROR(IF(AND(L13&gt;=$U13,N13&gt;=$V13),P13*J13*K13, "DNQ"), "Contact Advisor")</f>
        <v>1250</v>
      </c>
      <c r="T13" s="42">
        <f t="shared" ref="T13:T26" si="2">IF(AND(K13&gt;=$G$38, K13&lt;$G$40), $I$38, IF(AND(K13&gt;=$G$40, K13&lt;$G$42), $I$40, IF(AND(K13&gt;=$G$42, K13&lt;$G$44), $I$42, IF(AND(K13&gt;=$G$44, K13&lt;$I$44), IF(H13=$T$2, $I$44, "inf"), IF(K13&gt;=$I$44, "inf",0)))))</f>
        <v>5.42</v>
      </c>
      <c r="U13" s="23">
        <f t="shared" ref="U13:U26" si="3">IF(H13=$T$2,INDEX($J$38:$J$45,MATCH($T13,$I$38:$I$45,0),1),INDEX($J$46:$J$53,MATCH($T13,$I$46:$I$53,0),1))</f>
        <v>0</v>
      </c>
      <c r="V13" s="23">
        <f t="shared" ref="V13:V26" si="4">IF(H13=$T$2,INDEX($J$38:$J$45,MATCH($T13,$I$38:$I$45,0)+1,1),INDEX($J$46:$J$53,MATCH($T13,$I$46:$I$53,0)+1,1))</f>
        <v>15.4</v>
      </c>
    </row>
    <row r="14" spans="2:22" ht="14.45" customHeight="1" thickTop="1" x14ac:dyDescent="0.25">
      <c r="B14" s="77"/>
      <c r="C14" s="77"/>
      <c r="D14" s="77"/>
      <c r="E14" s="77"/>
      <c r="F14" s="77"/>
      <c r="G14" s="77"/>
      <c r="H14" s="77"/>
      <c r="I14" s="77"/>
      <c r="J14" s="12"/>
      <c r="K14" s="71"/>
      <c r="L14" s="77"/>
      <c r="M14" s="77"/>
      <c r="N14" s="36"/>
      <c r="O14" s="56" t="str">
        <f t="shared" si="0"/>
        <v/>
      </c>
      <c r="P14" s="37" t="str">
        <f t="shared" si="1"/>
        <v/>
      </c>
      <c r="Q14" s="45" t="str">
        <f t="shared" ref="Q14:Q26" si="5">IFERROR(IF(AND(L14&gt;=$U14,N14&gt;=$V14),P14*J14*K14, "DNQ"), "Contact Advisor")</f>
        <v>DNQ</v>
      </c>
      <c r="T14" s="43">
        <f t="shared" si="2"/>
        <v>5.42</v>
      </c>
      <c r="U14" s="40">
        <f t="shared" si="3"/>
        <v>0</v>
      </c>
      <c r="V14" s="40">
        <f t="shared" si="4"/>
        <v>15.4</v>
      </c>
    </row>
    <row r="15" spans="2:22" ht="14.45" customHeight="1" x14ac:dyDescent="0.25">
      <c r="B15" s="78"/>
      <c r="C15" s="78"/>
      <c r="D15" s="78"/>
      <c r="E15" s="78"/>
      <c r="F15" s="78"/>
      <c r="G15" s="78"/>
      <c r="H15" s="78"/>
      <c r="I15" s="78"/>
      <c r="J15" s="20"/>
      <c r="K15" s="72"/>
      <c r="L15" s="78"/>
      <c r="M15" s="78"/>
      <c r="N15" s="36"/>
      <c r="O15" s="56" t="str">
        <f t="shared" si="0"/>
        <v/>
      </c>
      <c r="P15" s="37" t="str">
        <f t="shared" si="1"/>
        <v/>
      </c>
      <c r="Q15" s="39" t="str">
        <f t="shared" si="5"/>
        <v>DNQ</v>
      </c>
      <c r="T15" s="43">
        <f t="shared" si="2"/>
        <v>5.42</v>
      </c>
      <c r="U15" s="40">
        <f t="shared" si="3"/>
        <v>0</v>
      </c>
      <c r="V15" s="40">
        <f t="shared" si="4"/>
        <v>15.4</v>
      </c>
    </row>
    <row r="16" spans="2:22" ht="14.45" customHeight="1" x14ac:dyDescent="0.25">
      <c r="B16" s="78"/>
      <c r="C16" s="78"/>
      <c r="D16" s="78"/>
      <c r="E16" s="78"/>
      <c r="F16" s="78"/>
      <c r="G16" s="78"/>
      <c r="H16" s="78"/>
      <c r="I16" s="78"/>
      <c r="J16" s="20"/>
      <c r="K16" s="72"/>
      <c r="L16" s="78"/>
      <c r="M16" s="78"/>
      <c r="N16" s="38"/>
      <c r="O16" s="57" t="str">
        <f t="shared" si="0"/>
        <v/>
      </c>
      <c r="P16" s="37" t="str">
        <f t="shared" si="1"/>
        <v/>
      </c>
      <c r="Q16" s="39" t="str">
        <f t="shared" si="5"/>
        <v>DNQ</v>
      </c>
      <c r="T16" s="43">
        <f t="shared" si="2"/>
        <v>5.42</v>
      </c>
      <c r="U16" s="40">
        <f t="shared" si="3"/>
        <v>0</v>
      </c>
      <c r="V16" s="40">
        <f t="shared" si="4"/>
        <v>15.4</v>
      </c>
    </row>
    <row r="17" spans="2:22" ht="14.45" customHeight="1" x14ac:dyDescent="0.25">
      <c r="B17" s="78"/>
      <c r="C17" s="78"/>
      <c r="D17" s="78"/>
      <c r="E17" s="78"/>
      <c r="F17" s="78"/>
      <c r="G17" s="78"/>
      <c r="H17" s="78"/>
      <c r="I17" s="78"/>
      <c r="J17" s="20"/>
      <c r="K17" s="72"/>
      <c r="L17" s="78"/>
      <c r="M17" s="78"/>
      <c r="N17" s="38"/>
      <c r="O17" s="57" t="str">
        <f t="shared" ref="O17:O21" si="6">IF(AND(K17&gt;$G$38,K17&lt;$I$38),"SEER", IF(K17&gt;=$G$40,"IEER",""))</f>
        <v/>
      </c>
      <c r="P17" s="37" t="str">
        <f t="shared" ref="P17:P21" si="7">IF(COUNTA(J17)&lt;&gt;0, IF($R$8=1, $J$54, IF($R$8=2, $J$54, "Select Installation Type")), "")</f>
        <v/>
      </c>
      <c r="Q17" s="39" t="str">
        <f t="shared" ref="Q17:Q21" si="8">IFERROR(IF(AND(L17&gt;=$U17,N17&gt;=$V17),P17*J17*K17, "DNQ"), "Contact Advisor")</f>
        <v>DNQ</v>
      </c>
      <c r="T17" s="43">
        <f t="shared" ref="T17:T21" si="9">IF(AND(K17&gt;=$G$38, K17&lt;$G$40), $I$38, IF(AND(K17&gt;=$G$40, K17&lt;$G$42), $I$40, IF(AND(K17&gt;=$G$42, K17&lt;$G$44), $I$42, IF(AND(K17&gt;=$G$44, K17&lt;$I$44), IF(H17=$T$2, $I$44, "inf"), IF(K17&gt;=$I$44, "inf",0)))))</f>
        <v>5.42</v>
      </c>
      <c r="U17" s="40">
        <f t="shared" ref="U17:U21" si="10">IF(H17=$T$2,INDEX($J$38:$J$45,MATCH($T17,$I$38:$I$45,0),1),INDEX($J$46:$J$53,MATCH($T17,$I$46:$I$53,0),1))</f>
        <v>0</v>
      </c>
      <c r="V17" s="40">
        <f t="shared" ref="V17:V21" si="11">IF(H17=$T$2,INDEX($J$38:$J$45,MATCH($T17,$I$38:$I$45,0)+1,1),INDEX($J$46:$J$53,MATCH($T17,$I$46:$I$53,0)+1,1))</f>
        <v>15.4</v>
      </c>
    </row>
    <row r="18" spans="2:22" ht="14.45" customHeight="1" x14ac:dyDescent="0.25">
      <c r="B18" s="78"/>
      <c r="C18" s="78"/>
      <c r="D18" s="78"/>
      <c r="E18" s="78"/>
      <c r="F18" s="78"/>
      <c r="G18" s="78"/>
      <c r="H18" s="78"/>
      <c r="I18" s="78"/>
      <c r="J18" s="20"/>
      <c r="K18" s="72"/>
      <c r="L18" s="78"/>
      <c r="M18" s="78"/>
      <c r="N18" s="38"/>
      <c r="O18" s="57" t="str">
        <f t="shared" si="6"/>
        <v/>
      </c>
      <c r="P18" s="37" t="str">
        <f t="shared" si="7"/>
        <v/>
      </c>
      <c r="Q18" s="39" t="str">
        <f t="shared" si="8"/>
        <v>DNQ</v>
      </c>
      <c r="T18" s="43">
        <f t="shared" si="9"/>
        <v>5.42</v>
      </c>
      <c r="U18" s="40">
        <f t="shared" si="10"/>
        <v>0</v>
      </c>
      <c r="V18" s="40">
        <f t="shared" si="11"/>
        <v>15.4</v>
      </c>
    </row>
    <row r="19" spans="2:22" ht="14.45" customHeight="1" x14ac:dyDescent="0.25">
      <c r="B19" s="78"/>
      <c r="C19" s="78"/>
      <c r="D19" s="78"/>
      <c r="E19" s="78"/>
      <c r="F19" s="78"/>
      <c r="G19" s="78"/>
      <c r="H19" s="78"/>
      <c r="I19" s="78"/>
      <c r="J19" s="20"/>
      <c r="K19" s="72"/>
      <c r="L19" s="78"/>
      <c r="M19" s="78"/>
      <c r="N19" s="38"/>
      <c r="O19" s="57" t="str">
        <f t="shared" si="6"/>
        <v/>
      </c>
      <c r="P19" s="37" t="str">
        <f t="shared" si="7"/>
        <v/>
      </c>
      <c r="Q19" s="39" t="str">
        <f t="shared" si="8"/>
        <v>DNQ</v>
      </c>
      <c r="T19" s="43">
        <f t="shared" si="9"/>
        <v>5.42</v>
      </c>
      <c r="U19" s="40">
        <f t="shared" si="10"/>
        <v>0</v>
      </c>
      <c r="V19" s="40">
        <f t="shared" si="11"/>
        <v>15.4</v>
      </c>
    </row>
    <row r="20" spans="2:22" ht="14.45" customHeight="1" x14ac:dyDescent="0.25">
      <c r="B20" s="78"/>
      <c r="C20" s="78"/>
      <c r="D20" s="78"/>
      <c r="E20" s="78"/>
      <c r="F20" s="78"/>
      <c r="G20" s="78"/>
      <c r="H20" s="78"/>
      <c r="I20" s="78"/>
      <c r="J20" s="20"/>
      <c r="K20" s="72"/>
      <c r="L20" s="78"/>
      <c r="M20" s="78"/>
      <c r="N20" s="38"/>
      <c r="O20" s="57" t="str">
        <f t="shared" si="6"/>
        <v/>
      </c>
      <c r="P20" s="37" t="str">
        <f t="shared" si="7"/>
        <v/>
      </c>
      <c r="Q20" s="39" t="str">
        <f t="shared" si="8"/>
        <v>DNQ</v>
      </c>
      <c r="T20" s="43">
        <f t="shared" si="9"/>
        <v>5.42</v>
      </c>
      <c r="U20" s="40">
        <f t="shared" si="10"/>
        <v>0</v>
      </c>
      <c r="V20" s="40">
        <f t="shared" si="11"/>
        <v>15.4</v>
      </c>
    </row>
    <row r="21" spans="2:22" ht="14.45" customHeight="1" x14ac:dyDescent="0.25">
      <c r="B21" s="78"/>
      <c r="C21" s="78"/>
      <c r="D21" s="78"/>
      <c r="E21" s="78"/>
      <c r="F21" s="78"/>
      <c r="G21" s="78"/>
      <c r="H21" s="78"/>
      <c r="I21" s="78"/>
      <c r="J21" s="20"/>
      <c r="K21" s="72"/>
      <c r="L21" s="78"/>
      <c r="M21" s="78"/>
      <c r="N21" s="38"/>
      <c r="O21" s="57" t="str">
        <f t="shared" si="6"/>
        <v/>
      </c>
      <c r="P21" s="37" t="str">
        <f t="shared" si="7"/>
        <v/>
      </c>
      <c r="Q21" s="39" t="str">
        <f t="shared" si="8"/>
        <v>DNQ</v>
      </c>
      <c r="T21" s="43">
        <f t="shared" si="9"/>
        <v>5.42</v>
      </c>
      <c r="U21" s="40">
        <f t="shared" si="10"/>
        <v>0</v>
      </c>
      <c r="V21" s="40">
        <f t="shared" si="11"/>
        <v>15.4</v>
      </c>
    </row>
    <row r="22" spans="2:22" ht="14.45" customHeight="1" x14ac:dyDescent="0.25">
      <c r="B22" s="78"/>
      <c r="C22" s="78"/>
      <c r="D22" s="78"/>
      <c r="E22" s="78"/>
      <c r="F22" s="78"/>
      <c r="G22" s="78"/>
      <c r="H22" s="78"/>
      <c r="I22" s="78"/>
      <c r="J22" s="20"/>
      <c r="K22" s="72"/>
      <c r="L22" s="78"/>
      <c r="M22" s="78"/>
      <c r="N22" s="38"/>
      <c r="O22" s="57" t="str">
        <f t="shared" si="0"/>
        <v/>
      </c>
      <c r="P22" s="37" t="str">
        <f t="shared" si="1"/>
        <v/>
      </c>
      <c r="Q22" s="39" t="str">
        <f t="shared" si="5"/>
        <v>DNQ</v>
      </c>
      <c r="T22" s="43">
        <f t="shared" si="2"/>
        <v>5.42</v>
      </c>
      <c r="U22" s="40">
        <f t="shared" si="3"/>
        <v>0</v>
      </c>
      <c r="V22" s="40">
        <f t="shared" si="4"/>
        <v>15.4</v>
      </c>
    </row>
    <row r="23" spans="2:22" ht="14.45" customHeight="1" x14ac:dyDescent="0.25">
      <c r="B23" s="78"/>
      <c r="C23" s="78"/>
      <c r="D23" s="78"/>
      <c r="E23" s="78"/>
      <c r="F23" s="78"/>
      <c r="G23" s="78"/>
      <c r="H23" s="78"/>
      <c r="I23" s="78"/>
      <c r="J23" s="20"/>
      <c r="K23" s="73"/>
      <c r="L23" s="78"/>
      <c r="M23" s="78"/>
      <c r="N23" s="38"/>
      <c r="O23" s="57" t="str">
        <f t="shared" si="0"/>
        <v/>
      </c>
      <c r="P23" s="37" t="str">
        <f t="shared" si="1"/>
        <v/>
      </c>
      <c r="Q23" s="39" t="str">
        <f t="shared" si="5"/>
        <v>DNQ</v>
      </c>
      <c r="T23" s="43">
        <f t="shared" si="2"/>
        <v>5.42</v>
      </c>
      <c r="U23" s="40">
        <f t="shared" si="3"/>
        <v>0</v>
      </c>
      <c r="V23" s="40">
        <f t="shared" si="4"/>
        <v>15.4</v>
      </c>
    </row>
    <row r="24" spans="2:22" ht="14.45" customHeight="1" x14ac:dyDescent="0.25">
      <c r="B24" s="78"/>
      <c r="C24" s="78"/>
      <c r="D24" s="78"/>
      <c r="E24" s="78"/>
      <c r="F24" s="78"/>
      <c r="G24" s="78"/>
      <c r="H24" s="78"/>
      <c r="I24" s="78"/>
      <c r="J24" s="20"/>
      <c r="K24" s="72"/>
      <c r="L24" s="78"/>
      <c r="M24" s="78"/>
      <c r="N24" s="38"/>
      <c r="O24" s="57" t="str">
        <f t="shared" si="0"/>
        <v/>
      </c>
      <c r="P24" s="37" t="str">
        <f t="shared" si="1"/>
        <v/>
      </c>
      <c r="Q24" s="39" t="str">
        <f t="shared" si="5"/>
        <v>DNQ</v>
      </c>
      <c r="T24" s="43">
        <f t="shared" si="2"/>
        <v>5.42</v>
      </c>
      <c r="U24" s="40">
        <f t="shared" si="3"/>
        <v>0</v>
      </c>
      <c r="V24" s="40">
        <f t="shared" si="4"/>
        <v>15.4</v>
      </c>
    </row>
    <row r="25" spans="2:22" ht="14.45" customHeight="1" x14ac:dyDescent="0.25">
      <c r="B25" s="78"/>
      <c r="C25" s="78"/>
      <c r="D25" s="78"/>
      <c r="E25" s="78"/>
      <c r="F25" s="78"/>
      <c r="G25" s="78"/>
      <c r="H25" s="78"/>
      <c r="I25" s="78"/>
      <c r="J25" s="20"/>
      <c r="K25" s="72"/>
      <c r="L25" s="78"/>
      <c r="M25" s="78"/>
      <c r="N25" s="38"/>
      <c r="O25" s="57" t="str">
        <f t="shared" si="0"/>
        <v/>
      </c>
      <c r="P25" s="37" t="str">
        <f t="shared" si="1"/>
        <v/>
      </c>
      <c r="Q25" s="39" t="str">
        <f t="shared" si="5"/>
        <v>DNQ</v>
      </c>
      <c r="T25" s="43">
        <f t="shared" si="2"/>
        <v>5.42</v>
      </c>
      <c r="U25" s="40">
        <f t="shared" si="3"/>
        <v>0</v>
      </c>
      <c r="V25" s="40">
        <f t="shared" si="4"/>
        <v>15.4</v>
      </c>
    </row>
    <row r="26" spans="2:22" ht="14.45" customHeight="1" x14ac:dyDescent="0.25">
      <c r="B26" s="78"/>
      <c r="C26" s="78"/>
      <c r="D26" s="78"/>
      <c r="E26" s="78"/>
      <c r="F26" s="78"/>
      <c r="G26" s="78"/>
      <c r="H26" s="78"/>
      <c r="I26" s="78"/>
      <c r="J26" s="20"/>
      <c r="K26" s="72"/>
      <c r="L26" s="78"/>
      <c r="M26" s="78"/>
      <c r="N26" s="38"/>
      <c r="O26" s="57" t="str">
        <f t="shared" si="0"/>
        <v/>
      </c>
      <c r="P26" s="37" t="str">
        <f t="shared" si="1"/>
        <v/>
      </c>
      <c r="Q26" s="39" t="str">
        <f t="shared" si="5"/>
        <v>DNQ</v>
      </c>
      <c r="T26" s="43">
        <f t="shared" si="2"/>
        <v>5.42</v>
      </c>
      <c r="U26" s="40">
        <f t="shared" si="3"/>
        <v>0</v>
      </c>
      <c r="V26" s="40">
        <f t="shared" si="4"/>
        <v>15.4</v>
      </c>
    </row>
    <row r="27" spans="2:22" ht="14.45" customHeight="1" x14ac:dyDescent="0.25">
      <c r="B27" s="132" t="s">
        <v>6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8">
        <f>SUM(Q14:Q26)</f>
        <v>0</v>
      </c>
      <c r="Q27" s="139"/>
      <c r="T27" s="58"/>
      <c r="U27" s="58"/>
      <c r="V27" s="58"/>
    </row>
    <row r="28" spans="2:22" ht="14.45" customHeight="1" x14ac:dyDescent="0.25">
      <c r="B28" s="140" t="s">
        <v>19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</row>
    <row r="29" spans="2:22" ht="14.45" customHeight="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22" ht="14.45" customHeight="1" x14ac:dyDescent="0.25">
      <c r="B30" s="48" t="s">
        <v>16</v>
      </c>
      <c r="C30" s="14"/>
      <c r="D30" s="15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</row>
    <row r="31" spans="2:22" ht="14.45" customHeight="1" x14ac:dyDescent="0.25">
      <c r="B31" s="49" t="s">
        <v>9</v>
      </c>
      <c r="C31" s="141" t="s">
        <v>7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2:22" ht="14.45" customHeight="1" x14ac:dyDescent="0.25">
      <c r="B32" s="50" t="s">
        <v>10</v>
      </c>
      <c r="C32" s="141" t="s">
        <v>8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1:17" s="18" customFormat="1" ht="14.45" customHeight="1" x14ac:dyDescent="0.25">
      <c r="A33" s="16"/>
      <c r="B33" s="51" t="s">
        <v>11</v>
      </c>
      <c r="C33" s="133" t="s">
        <v>21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14.45" customHeight="1" x14ac:dyDescent="0.25">
      <c r="B34" s="51" t="s">
        <v>20</v>
      </c>
      <c r="C34" s="1" t="s">
        <v>22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37"/>
      <c r="Q34" s="137"/>
    </row>
    <row r="36" spans="1:17" ht="14.45" customHeight="1" thickBot="1" x14ac:dyDescent="0.3">
      <c r="B36" s="21" t="s">
        <v>25</v>
      </c>
      <c r="C36" s="22"/>
      <c r="D36" s="22"/>
      <c r="E36" s="22"/>
      <c r="F36" s="22"/>
      <c r="G36" s="22"/>
      <c r="H36" s="22"/>
      <c r="I36" s="22"/>
    </row>
    <row r="37" spans="1:17" ht="14.45" customHeight="1" thickBot="1" x14ac:dyDescent="0.3">
      <c r="B37" s="33" t="s">
        <v>37</v>
      </c>
      <c r="C37" s="34" t="s">
        <v>38</v>
      </c>
      <c r="D37" s="134" t="s">
        <v>26</v>
      </c>
      <c r="E37" s="134"/>
      <c r="F37" s="134"/>
      <c r="G37" s="134"/>
      <c r="H37" s="134"/>
      <c r="I37" s="134"/>
      <c r="J37" s="35" t="s">
        <v>27</v>
      </c>
    </row>
    <row r="38" spans="1:17" ht="14.45" customHeight="1" x14ac:dyDescent="0.25">
      <c r="B38" s="95" t="s">
        <v>36</v>
      </c>
      <c r="C38" s="119" t="s">
        <v>41</v>
      </c>
      <c r="D38" s="122">
        <v>0</v>
      </c>
      <c r="E38" s="114" t="s">
        <v>32</v>
      </c>
      <c r="F38" s="123">
        <v>64999</v>
      </c>
      <c r="G38" s="124">
        <f>ROUND(D38/12000,2)</f>
        <v>0</v>
      </c>
      <c r="H38" s="114" t="s">
        <v>34</v>
      </c>
      <c r="I38" s="115">
        <f>G40</f>
        <v>5.42</v>
      </c>
      <c r="J38" s="66"/>
    </row>
    <row r="39" spans="1:17" ht="14.45" customHeight="1" x14ac:dyDescent="0.25">
      <c r="B39" s="96"/>
      <c r="C39" s="120"/>
      <c r="D39" s="116"/>
      <c r="E39" s="102"/>
      <c r="F39" s="117"/>
      <c r="G39" s="118"/>
      <c r="H39" s="102"/>
      <c r="I39" s="104"/>
      <c r="J39" s="67">
        <v>15.4</v>
      </c>
    </row>
    <row r="40" spans="1:17" ht="14.45" customHeight="1" x14ac:dyDescent="0.25">
      <c r="B40" s="96"/>
      <c r="C40" s="120"/>
      <c r="D40" s="105">
        <v>65000</v>
      </c>
      <c r="E40" s="101" t="s">
        <v>32</v>
      </c>
      <c r="F40" s="108">
        <v>134999</v>
      </c>
      <c r="G40" s="110">
        <f>ROUND(D40/12000,2)</f>
        <v>5.42</v>
      </c>
      <c r="H40" s="101" t="s">
        <v>34</v>
      </c>
      <c r="I40" s="103">
        <f>G42</f>
        <v>11.25</v>
      </c>
      <c r="J40" s="68">
        <v>11.2</v>
      </c>
    </row>
    <row r="41" spans="1:17" ht="14.45" customHeight="1" x14ac:dyDescent="0.25">
      <c r="B41" s="96"/>
      <c r="C41" s="120"/>
      <c r="D41" s="116"/>
      <c r="E41" s="102"/>
      <c r="F41" s="117"/>
      <c r="G41" s="118"/>
      <c r="H41" s="102"/>
      <c r="I41" s="104"/>
      <c r="J41" s="69">
        <v>14.2</v>
      </c>
    </row>
    <row r="42" spans="1:17" ht="14.45" customHeight="1" x14ac:dyDescent="0.25">
      <c r="B42" s="96"/>
      <c r="C42" s="120"/>
      <c r="D42" s="105">
        <v>135000</v>
      </c>
      <c r="E42" s="101" t="s">
        <v>32</v>
      </c>
      <c r="F42" s="108">
        <v>239999</v>
      </c>
      <c r="G42" s="110">
        <f>ROUND(D42/12000,2)</f>
        <v>11.25</v>
      </c>
      <c r="H42" s="101" t="s">
        <v>34</v>
      </c>
      <c r="I42" s="103">
        <f>G44</f>
        <v>20</v>
      </c>
      <c r="J42" s="68">
        <v>11</v>
      </c>
    </row>
    <row r="43" spans="1:17" ht="14.45" customHeight="1" x14ac:dyDescent="0.25">
      <c r="B43" s="96"/>
      <c r="C43" s="120"/>
      <c r="D43" s="116"/>
      <c r="E43" s="102"/>
      <c r="F43" s="117"/>
      <c r="G43" s="118"/>
      <c r="H43" s="102"/>
      <c r="I43" s="104"/>
      <c r="J43" s="69">
        <v>13.6</v>
      </c>
    </row>
    <row r="44" spans="1:17" ht="14.45" customHeight="1" x14ac:dyDescent="0.25">
      <c r="B44" s="96"/>
      <c r="C44" s="120"/>
      <c r="D44" s="105">
        <v>240000</v>
      </c>
      <c r="E44" s="101" t="s">
        <v>32</v>
      </c>
      <c r="F44" s="108">
        <v>759999</v>
      </c>
      <c r="G44" s="110">
        <f>ROUND(D44/12000,2)</f>
        <v>20</v>
      </c>
      <c r="H44" s="101" t="s">
        <v>34</v>
      </c>
      <c r="I44" s="103">
        <f>ROUND(F44/12000,2)</f>
        <v>63.33</v>
      </c>
      <c r="J44" s="68">
        <v>10</v>
      </c>
    </row>
    <row r="45" spans="1:17" ht="14.45" customHeight="1" thickBot="1" x14ac:dyDescent="0.3">
      <c r="B45" s="97"/>
      <c r="C45" s="121"/>
      <c r="D45" s="106"/>
      <c r="E45" s="107"/>
      <c r="F45" s="109"/>
      <c r="G45" s="111"/>
      <c r="H45" s="107"/>
      <c r="I45" s="125"/>
      <c r="J45" s="70">
        <v>12.8</v>
      </c>
    </row>
    <row r="46" spans="1:17" ht="14.45" customHeight="1" x14ac:dyDescent="0.25">
      <c r="B46" s="95" t="s">
        <v>39</v>
      </c>
      <c r="C46" s="119" t="s">
        <v>40</v>
      </c>
      <c r="D46" s="122">
        <v>0</v>
      </c>
      <c r="E46" s="114" t="s">
        <v>32</v>
      </c>
      <c r="F46" s="123">
        <v>64999</v>
      </c>
      <c r="G46" s="124">
        <f>ROUND(D46/12000,2)</f>
        <v>0</v>
      </c>
      <c r="H46" s="114" t="s">
        <v>34</v>
      </c>
      <c r="I46" s="115">
        <f>G48</f>
        <v>5.42</v>
      </c>
      <c r="J46" s="66"/>
    </row>
    <row r="47" spans="1:17" ht="14.45" customHeight="1" x14ac:dyDescent="0.25">
      <c r="B47" s="96"/>
      <c r="C47" s="120"/>
      <c r="D47" s="116"/>
      <c r="E47" s="102"/>
      <c r="F47" s="117"/>
      <c r="G47" s="118"/>
      <c r="H47" s="102"/>
      <c r="I47" s="104"/>
      <c r="J47" s="67">
        <v>15.4</v>
      </c>
    </row>
    <row r="48" spans="1:17" ht="14.45" customHeight="1" x14ac:dyDescent="0.25">
      <c r="B48" s="96"/>
      <c r="C48" s="120"/>
      <c r="D48" s="105">
        <v>65000</v>
      </c>
      <c r="E48" s="101" t="s">
        <v>32</v>
      </c>
      <c r="F48" s="108">
        <v>134999</v>
      </c>
      <c r="G48" s="110">
        <f>ROUND(D48/12000,2)</f>
        <v>5.42</v>
      </c>
      <c r="H48" s="101" t="s">
        <v>34</v>
      </c>
      <c r="I48" s="103">
        <f>G50</f>
        <v>11.25</v>
      </c>
      <c r="J48" s="68">
        <v>11</v>
      </c>
    </row>
    <row r="49" spans="2:10" ht="14.45" customHeight="1" x14ac:dyDescent="0.25">
      <c r="B49" s="96"/>
      <c r="C49" s="120"/>
      <c r="D49" s="116"/>
      <c r="E49" s="102"/>
      <c r="F49" s="117"/>
      <c r="G49" s="118"/>
      <c r="H49" s="102"/>
      <c r="I49" s="104"/>
      <c r="J49" s="69">
        <v>13.4</v>
      </c>
    </row>
    <row r="50" spans="2:10" ht="14.45" customHeight="1" x14ac:dyDescent="0.25">
      <c r="B50" s="96"/>
      <c r="C50" s="120"/>
      <c r="D50" s="105">
        <v>135000</v>
      </c>
      <c r="E50" s="101" t="s">
        <v>32</v>
      </c>
      <c r="F50" s="108">
        <v>239999</v>
      </c>
      <c r="G50" s="110">
        <f>ROUND(D50/12000,2)</f>
        <v>11.25</v>
      </c>
      <c r="H50" s="101" t="s">
        <v>34</v>
      </c>
      <c r="I50" s="103">
        <f>G52</f>
        <v>20</v>
      </c>
      <c r="J50" s="68">
        <v>10.6</v>
      </c>
    </row>
    <row r="51" spans="2:10" ht="14.45" customHeight="1" x14ac:dyDescent="0.25">
      <c r="B51" s="96"/>
      <c r="C51" s="120"/>
      <c r="D51" s="116"/>
      <c r="E51" s="102"/>
      <c r="F51" s="117"/>
      <c r="G51" s="118"/>
      <c r="H51" s="102"/>
      <c r="I51" s="104"/>
      <c r="J51" s="69">
        <v>12.8</v>
      </c>
    </row>
    <row r="52" spans="2:10" ht="14.45" customHeight="1" x14ac:dyDescent="0.25">
      <c r="B52" s="96"/>
      <c r="C52" s="120"/>
      <c r="D52" s="105">
        <v>240000</v>
      </c>
      <c r="E52" s="101" t="s">
        <v>33</v>
      </c>
      <c r="F52" s="108"/>
      <c r="G52" s="110">
        <f>ROUND(D52/12000,2)</f>
        <v>20</v>
      </c>
      <c r="H52" s="101" t="s">
        <v>35</v>
      </c>
      <c r="I52" s="112" t="s">
        <v>46</v>
      </c>
      <c r="J52" s="68">
        <v>9.5</v>
      </c>
    </row>
    <row r="53" spans="2:10" ht="14.45" customHeight="1" thickBot="1" x14ac:dyDescent="0.3">
      <c r="B53" s="97"/>
      <c r="C53" s="121"/>
      <c r="D53" s="106"/>
      <c r="E53" s="107"/>
      <c r="F53" s="109"/>
      <c r="G53" s="111"/>
      <c r="H53" s="107"/>
      <c r="I53" s="113"/>
      <c r="J53" s="70">
        <v>11.7</v>
      </c>
    </row>
    <row r="54" spans="2:10" ht="14.45" customHeight="1" thickBot="1" x14ac:dyDescent="0.3">
      <c r="B54" s="98" t="s">
        <v>28</v>
      </c>
      <c r="C54" s="99"/>
      <c r="D54" s="99"/>
      <c r="E54" s="99"/>
      <c r="F54" s="99"/>
      <c r="G54" s="99"/>
      <c r="H54" s="99"/>
      <c r="I54" s="99"/>
      <c r="J54" s="65">
        <v>250</v>
      </c>
    </row>
  </sheetData>
  <sheetProtection algorithmName="SHA-512" hashValue="E3JRSlIeZF2TciFjndNmijkvseyGP1AR0bXy/sUbDOflUBZ3lp43DenfdfiawOmvCc9INABJMuGKWYz+OxTvEg==" saltValue="lmzTbb7cdQCyospSuR5e/w==" spinCount="100000" sheet="1" selectLockedCells="1"/>
  <mergeCells count="151">
    <mergeCell ref="P34:Q34"/>
    <mergeCell ref="P27:Q27"/>
    <mergeCell ref="B28:Q28"/>
    <mergeCell ref="C31:Q31"/>
    <mergeCell ref="C32:Q32"/>
    <mergeCell ref="E30:Q30"/>
    <mergeCell ref="D23:E23"/>
    <mergeCell ref="D24:E24"/>
    <mergeCell ref="B17:C17"/>
    <mergeCell ref="D17:E17"/>
    <mergeCell ref="F17:G17"/>
    <mergeCell ref="H17:I17"/>
    <mergeCell ref="L17:M17"/>
    <mergeCell ref="B18:C18"/>
    <mergeCell ref="D18:E18"/>
    <mergeCell ref="F18:G18"/>
    <mergeCell ref="H18:I18"/>
    <mergeCell ref="L18:M18"/>
    <mergeCell ref="B19:C19"/>
    <mergeCell ref="D19:E19"/>
    <mergeCell ref="F19:G19"/>
    <mergeCell ref="H19:I19"/>
    <mergeCell ref="L19:M19"/>
    <mergeCell ref="B20:C20"/>
    <mergeCell ref="I9:J9"/>
    <mergeCell ref="B9:H9"/>
    <mergeCell ref="D12:E12"/>
    <mergeCell ref="F12:G12"/>
    <mergeCell ref="D20:E20"/>
    <mergeCell ref="F20:G20"/>
    <mergeCell ref="H20:I20"/>
    <mergeCell ref="B21:C21"/>
    <mergeCell ref="D21:E21"/>
    <mergeCell ref="F21:G21"/>
    <mergeCell ref="H21:I21"/>
    <mergeCell ref="G1:Q4"/>
    <mergeCell ref="G42:G43"/>
    <mergeCell ref="D40:D41"/>
    <mergeCell ref="E40:E41"/>
    <mergeCell ref="F40:F41"/>
    <mergeCell ref="D42:D43"/>
    <mergeCell ref="E42:E43"/>
    <mergeCell ref="F42:F43"/>
    <mergeCell ref="C38:C45"/>
    <mergeCell ref="G40:G41"/>
    <mergeCell ref="G38:G39"/>
    <mergeCell ref="B27:O27"/>
    <mergeCell ref="C33:Q33"/>
    <mergeCell ref="H38:H39"/>
    <mergeCell ref="I38:I39"/>
    <mergeCell ref="D37:I37"/>
    <mergeCell ref="D25:E25"/>
    <mergeCell ref="D26:E26"/>
    <mergeCell ref="D38:D39"/>
    <mergeCell ref="E38:E39"/>
    <mergeCell ref="F38:F39"/>
    <mergeCell ref="B5:Q5"/>
    <mergeCell ref="K11:K12"/>
    <mergeCell ref="D13:E13"/>
    <mergeCell ref="H40:H41"/>
    <mergeCell ref="I40:I41"/>
    <mergeCell ref="H42:H43"/>
    <mergeCell ref="I42:I43"/>
    <mergeCell ref="G44:G45"/>
    <mergeCell ref="H44:H45"/>
    <mergeCell ref="I44:I45"/>
    <mergeCell ref="B38:B45"/>
    <mergeCell ref="D44:D45"/>
    <mergeCell ref="E44:E45"/>
    <mergeCell ref="F44:F45"/>
    <mergeCell ref="E48:E49"/>
    <mergeCell ref="F48:F49"/>
    <mergeCell ref="G48:G49"/>
    <mergeCell ref="H48:H49"/>
    <mergeCell ref="I48:I49"/>
    <mergeCell ref="C46:C53"/>
    <mergeCell ref="D46:D47"/>
    <mergeCell ref="E46:E47"/>
    <mergeCell ref="F46:F47"/>
    <mergeCell ref="G46:G47"/>
    <mergeCell ref="D50:D51"/>
    <mergeCell ref="E50:E51"/>
    <mergeCell ref="F50:F51"/>
    <mergeCell ref="G50:G51"/>
    <mergeCell ref="B46:B53"/>
    <mergeCell ref="B54:I54"/>
    <mergeCell ref="B11:C12"/>
    <mergeCell ref="B13:C13"/>
    <mergeCell ref="B14:C14"/>
    <mergeCell ref="B15:C15"/>
    <mergeCell ref="B16:C16"/>
    <mergeCell ref="B22:C22"/>
    <mergeCell ref="B23:C23"/>
    <mergeCell ref="B24:C24"/>
    <mergeCell ref="B25:C25"/>
    <mergeCell ref="B26:C26"/>
    <mergeCell ref="D11:G11"/>
    <mergeCell ref="H50:H51"/>
    <mergeCell ref="I50:I51"/>
    <mergeCell ref="D52:D53"/>
    <mergeCell ref="E52:E53"/>
    <mergeCell ref="F52:F53"/>
    <mergeCell ref="G52:G53"/>
    <mergeCell ref="H52:H53"/>
    <mergeCell ref="I52:I53"/>
    <mergeCell ref="H46:H47"/>
    <mergeCell ref="I46:I47"/>
    <mergeCell ref="D48:D49"/>
    <mergeCell ref="L24:M24"/>
    <mergeCell ref="L25:M25"/>
    <mergeCell ref="L26:M26"/>
    <mergeCell ref="H11:I12"/>
    <mergeCell ref="H13:I13"/>
    <mergeCell ref="F13:G13"/>
    <mergeCell ref="F14:G14"/>
    <mergeCell ref="F15:G15"/>
    <mergeCell ref="F16:G16"/>
    <mergeCell ref="F22:G22"/>
    <mergeCell ref="L20:M20"/>
    <mergeCell ref="L21:M21"/>
    <mergeCell ref="H24:I24"/>
    <mergeCell ref="H25:I25"/>
    <mergeCell ref="H26:I26"/>
    <mergeCell ref="F24:G24"/>
    <mergeCell ref="F25:G25"/>
    <mergeCell ref="F26:G26"/>
    <mergeCell ref="J11:J12"/>
    <mergeCell ref="U11:V11"/>
    <mergeCell ref="M6:P6"/>
    <mergeCell ref="E6:H6"/>
    <mergeCell ref="E8:H8"/>
    <mergeCell ref="H14:I14"/>
    <mergeCell ref="H15:I15"/>
    <mergeCell ref="H16:I16"/>
    <mergeCell ref="H22:I22"/>
    <mergeCell ref="H23:I23"/>
    <mergeCell ref="Q11:Q12"/>
    <mergeCell ref="N11:O12"/>
    <mergeCell ref="L11:M12"/>
    <mergeCell ref="L13:M13"/>
    <mergeCell ref="L14:M14"/>
    <mergeCell ref="F23:G23"/>
    <mergeCell ref="P11:P12"/>
    <mergeCell ref="L15:M15"/>
    <mergeCell ref="L16:M16"/>
    <mergeCell ref="L22:M22"/>
    <mergeCell ref="L23:M23"/>
    <mergeCell ref="D14:E14"/>
    <mergeCell ref="D15:E15"/>
    <mergeCell ref="D16:E16"/>
    <mergeCell ref="D22:E22"/>
  </mergeCells>
  <conditionalFormatting sqref="P13:P26">
    <cfRule type="containsText" dxfId="0" priority="2" operator="containsText" text="Select Installation Type">
      <formula>NOT(ISERROR(SEARCH("Select Installation Type",P13)))</formula>
    </cfRule>
  </conditionalFormatting>
  <dataValidations count="3">
    <dataValidation type="list" allowBlank="1" showInputMessage="1" showErrorMessage="1" sqref="H13:I26" xr:uid="{00000000-0002-0000-0000-000000000000}">
      <formula1>$T$2:$T$3</formula1>
    </dataValidation>
    <dataValidation allowBlank="1" showInputMessage="1" showErrorMessage="1" promptTitle="Note" prompt="Enter the rated capacity of the unit._x000a__x000a_Example:_x000a_3 ton unit ‘as advertised’, but it’s rated capacity is 2.83 tons" sqref="K14:K26" xr:uid="{00000000-0002-0000-0000-000001000000}"/>
    <dataValidation allowBlank="1" showInputMessage="1" showErrorMessage="1" promptTitle="Note" prompt="Units less than 5 tons do not require an EER value" sqref="L14:M26" xr:uid="{00000000-0002-0000-0000-000002000000}"/>
  </dataValidations>
  <pageMargins left="0.25" right="0.25" top="0.75" bottom="0.75" header="0.3" footer="0.3"/>
  <pageSetup scale="60" orientation="portrait" r:id="rId1"/>
  <ignoredErrors>
    <ignoredError sqref="I4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0</xdr:rowOff>
                  </from>
                  <to>
                    <xdr:col>12</xdr:col>
                    <xdr:colOff>171450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0</xdr:rowOff>
                  </from>
                  <to>
                    <xdr:col>12</xdr:col>
                    <xdr:colOff>171450</xdr:colOff>
                    <xdr:row>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c8d5760e-638a-47e8-9e2e-1226c2cb268d" origin="userSelected">
  <element uid="42834bfb-1ec1-4beb-bd64-eb83fb3cb3f3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FrYW1hczwvVXNlck5hbWU+PERhdGVUaW1lPjUvMi8yMDE5IDEyOjUyOjE0IEFNPC9EYXRlVGltZT48TGFiZWxTdHJpbmc+VW5yZXN0cmljdGVkPC9MYWJlbFN0cmluZz48L2l0ZW0+PC9sYWJlbEhpc3Rvcnk+</Value>
</WrappedLabelHistory>
</file>

<file path=customXml/itemProps1.xml><?xml version="1.0" encoding="utf-8"?>
<ds:datastoreItem xmlns:ds="http://schemas.openxmlformats.org/officeDocument/2006/customXml" ds:itemID="{27E0BEE3-659C-4956-8A6C-4B6AD596AD79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192517ED-DFEB-4B1D-AE3A-7AAD5F45ED5A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</vt:lpstr>
      <vt:lpstr>Input!Print_Area</vt:lpstr>
    </vt:vector>
  </TitlesOfParts>
  <Company>SAIC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SuzukiMS</dc:creator>
  <cp:lastModifiedBy>Lacaden, Eileen D. [US-US]</cp:lastModifiedBy>
  <cp:lastPrinted>2020-06-11T23:27:26Z</cp:lastPrinted>
  <dcterms:created xsi:type="dcterms:W3CDTF">2011-07-19T19:07:28Z</dcterms:created>
  <dcterms:modified xsi:type="dcterms:W3CDTF">2023-06-27T02:12:20Z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581ae876-0e22-4deb-a984-8c9d03e76f78</vt:lpwstr>
  </property>
  <property fmtid="{D5CDD505-2E9C-101B-9397-08002B2CF9AE}" pid="3" name="bjSaver">
    <vt:lpwstr>2gp1dHQEnPv/P0GxzbDzgYP30ho6ZRbh</vt:lpwstr>
  </property>
  <property fmtid="{D5CDD505-2E9C-101B-9397-08002B2CF9AE}" pid="4" name="bjDocumentSecurityLabel">
    <vt:lpwstr>Unrestricted</vt:lpwstr>
  </property>
  <property fmtid="{D5CDD505-2E9C-101B-9397-08002B2CF9AE}" pid="5" name="bjLabelHistoryID">
    <vt:lpwstr>{192517ED-DFEB-4B1D-AE3A-7AAD5F45ED5A}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uid="42834bfb-1ec1-4beb-bd64-eb83fb3cb3f3" value="" /&gt;&lt;/sisl&gt;</vt:lpwstr>
  </property>
  <property fmtid="{D5CDD505-2E9C-101B-9397-08002B2CF9AE}" pid="8" name="MSIP_Label_c968a81f-7ed4-4faa-9408-9652e001dd96_Enabled">
    <vt:lpwstr>true</vt:lpwstr>
  </property>
  <property fmtid="{D5CDD505-2E9C-101B-9397-08002B2CF9AE}" pid="9" name="MSIP_Label_c968a81f-7ed4-4faa-9408-9652e001dd96_SetDate">
    <vt:lpwstr>2022-06-27T19:37:23Z</vt:lpwstr>
  </property>
  <property fmtid="{D5CDD505-2E9C-101B-9397-08002B2CF9AE}" pid="10" name="MSIP_Label_c968a81f-7ed4-4faa-9408-9652e001dd96_Method">
    <vt:lpwstr>Standard</vt:lpwstr>
  </property>
  <property fmtid="{D5CDD505-2E9C-101B-9397-08002B2CF9AE}" pid="11" name="MSIP_Label_c968a81f-7ed4-4faa-9408-9652e001dd96_Name">
    <vt:lpwstr>Unrestricted</vt:lpwstr>
  </property>
  <property fmtid="{D5CDD505-2E9C-101B-9397-08002B2CF9AE}" pid="12" name="MSIP_Label_c968a81f-7ed4-4faa-9408-9652e001dd96_SiteId">
    <vt:lpwstr>b64da4ac-e800-4cfc-8931-e607f720a1b8</vt:lpwstr>
  </property>
  <property fmtid="{D5CDD505-2E9C-101B-9397-08002B2CF9AE}" pid="13" name="MSIP_Label_c968a81f-7ed4-4faa-9408-9652e001dd96_ActionId">
    <vt:lpwstr>9f9948a0-29e6-4842-92ba-c32dd6aa2324</vt:lpwstr>
  </property>
  <property fmtid="{D5CDD505-2E9C-101B-9397-08002B2CF9AE}" pid="14" name="MSIP_Label_c968a81f-7ed4-4faa-9408-9652e001dd96_ContentBits">
    <vt:lpwstr>0</vt:lpwstr>
  </property>
</Properties>
</file>